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9EEF8EFC-AA18-4692-B5D7-3ED428C5CDD5}" xr6:coauthVersionLast="47" xr6:coauthVersionMax="47" xr10:uidLastSave="{00000000-0000-0000-0000-000000000000}"/>
  <bookViews>
    <workbookView xWindow="-120" yWindow="-120" windowWidth="29040" windowHeight="1599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ACT!$A$191:$E$226</definedName>
    <definedName name="_xlnm.Print_Area" localSheetId="6">Conciliacion_Eg!$A$1:$C$55</definedName>
    <definedName name="_xlnm.Print_Area" localSheetId="5">Conciliacion_Ig!$A$1:$C$36</definedName>
    <definedName name="_xlnm.Print_Area" localSheetId="4">EFE!$A$85:$E$151</definedName>
    <definedName name="_xlnm.Print_Area" localSheetId="2">ESF!$A$96:$J$186</definedName>
    <definedName name="_xlnm.Print_Area" localSheetId="7">Memoria!$A$1:$J$71</definedName>
    <definedName name="_xlnm.Print_Area" localSheetId="0">'Notas a los Edos Financieros'!$A$1:$D$57</definedName>
    <definedName name="_xlnm.Print_Area" localSheetId="3">VHP!$A$1:$E$41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H110" i="59" l="1"/>
  <c r="F76" i="59"/>
  <c r="F5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<sst xmlns="http://schemas.openxmlformats.org/spreadsheetml/2006/main" count="854" uniqueCount="598">
  <si>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</si>
  <si>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</si>
  <si>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</si>
  <si>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</si>
  <si>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</si>
  <si>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</si>
  <si>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</si>
  <si>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</si>
  <si>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</si>
  <si>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</si>
  <si>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</si>
  <si>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</si>
  <si>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</si>
  <si>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</si>
  <si>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</si>
  <si>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</si>
  <si>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</si>
  <si>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</si>
  <si>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</si>
  <si>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</si>
  <si>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</si>
  <si>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</si>
  <si>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</si>
  <si>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</si>
  <si>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</si>
  <si>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</si>
  <si>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</si>
  <si>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</si>
  <si>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</si>
  <si>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</si>
  <si>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</si>
  <si>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</si>
  <si>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</si>
  <si>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</si>
  <si>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</si>
  <si>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</si>
  <si>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</si>
  <si>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</si>
  <si>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</si>
  <si>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</si>
  <si>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</si>
  <si>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</si>
  <si>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</si>
  <si>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</si>
  <si>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</si>
  <si>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</si>
  <si>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</si>
  <si>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</si>
  <si>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</si>
  <si>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</si>
  <si>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</si>
  <si>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</si>
  <si>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</si>
  <si>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</si>
  <si>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</si>
  <si>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</si>
  <si>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</si>
  <si>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</si>
  <si>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</si>
  <si>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</si>
  <si>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</si>
  <si>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</si>
  <si>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</si>
  <si>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</si>
  <si>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</si>
  <si>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</si>
  <si>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</si>
  <si>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</si>
  <si>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</si>
  <si>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</si>
  <si>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</si>
  <si>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</si>
  <si>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</si>
  <si>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</si>
  <si>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</si>
  <si>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</si>
  <si>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</si>
  <si>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</si>
  <si>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</si>
  <si>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</si>
  <si>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</si>
  <si>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</si>
  <si>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</si>
  <si>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</si>
  <si>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</si>
  <si>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</si>
  <si>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</si>
  <si>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</si>
  <si>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</si>
  <si>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</si>
  <si>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</si>
  <si>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</si>
  <si>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</si>
  <si>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</si>
  <si>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</si>
  <si>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</si>
  <si>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</si>
  <si>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</si>
  <si>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</si>
  <si>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</si>
  <si>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</si>
  <si>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</si>
  <si>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</si>
  <si>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</si>
  <si>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</si>
  <si>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</si>
  <si>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</si>
  <si>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</si>
  <si>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</si>
  <si>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</si>
  <si>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</si>
  <si>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</si>
  <si>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</si>
  <si>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</si>
  <si>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</si>
  <si>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</si>
  <si>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</si>
  <si>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</si>
  <si>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</si>
  <si>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</si>
  <si>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</si>
  <si>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</si>
  <si>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</si>
  <si>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</si>
  <si>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</si>
  <si>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</si>
  <si>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</si>
  <si>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</si>
  <si>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</si>
  <si>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</si>
  <si>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</si>
  <si>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</si>
  <si>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</si>
  <si>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</si>
  <si>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</si>
  <si>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</si>
  <si>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</si>
  <si>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</si>
  <si>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</si>
  <si>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</si>
  <si>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</si>
  <si>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</si>
  <si>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</si>
  <si>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</si>
  <si>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</si>
  <si>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</si>
  <si>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</si>
  <si>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</si>
  <si>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</si>
  <si>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</si>
  <si>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</si>
  <si>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</si>
  <si>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</si>
  <si>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</si>
  <si>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</si>
  <si>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</si>
  <si>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</si>
  <si>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</si>
  <si>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</si>
  <si>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</si>
  <si>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</si>
  <si>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</si>
  <si>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</si>
  <si>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</si>
  <si>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</si>
  <si>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</si>
  <si>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</si>
  <si>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</si>
  <si>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</si>
  <si>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</si>
  <si>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</si>
  <si>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</si>
  <si>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</si>
  <si>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</si>
  <si>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</si>
  <si>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</si>
  <si>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</si>
  <si>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</si>
  <si>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</si>
  <si>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</si>
  <si>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</si>
  <si>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</si>
  <si>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</si>
  <si>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</si>
  <si>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</si>
  <si>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</si>
  <si>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</si>
  <si>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</si>
  <si>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</si>
  <si>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</si>
  <si>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</si>
  <si>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</si>
  <si>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</si>
  <si>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</si>
  <si>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</si>
  <si>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</si>
  <si>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</si>
  <si>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</si>
  <si>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</si>
  <si>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</si>
  <si>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</si>
  <si>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</si>
  <si>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</si>
  <si>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</si>
  <si>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</si>
  <si>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</si>
  <si>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</si>
  <si>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</si>
  <si>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</si>
  <si>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</si>
  <si>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</si>
  <si>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</si>
  <si>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</si>
  <si>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</si>
  <si>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</si>
  <si>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</si>
  <si>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</si>
  <si>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</si>
  <si>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</si>
  <si>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</si>
  <si>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</si>
  <si>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</si>
  <si>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</si>
  <si>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</si>
  <si>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</si>
  <si>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</si>
  <si>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</si>
  <si>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</si>
  <si>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</si>
  <si>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</si>
  <si>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</si>
  <si>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</si>
  <si>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</si>
  <si>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</si>
  <si>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</si>
  <si>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</si>
  <si>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</si>
  <si>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</si>
  <si>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</si>
  <si>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</si>
  <si>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</si>
  <si>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</si>
  <si>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</si>
  <si>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</si>
  <si>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</si>
  <si>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</si>
  <si>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</si>
  <si>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</si>
  <si>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</si>
  <si>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</si>
  <si>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</si>
  <si>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</si>
  <si>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</si>
  <si>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</si>
  <si>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</si>
  <si>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</si>
  <si>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</si>
  <si>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</si>
  <si>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</si>
  <si>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</si>
  <si>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</si>
  <si>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</si>
  <si>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</si>
  <si>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</si>
  <si>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</si>
  <si>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</si>
  <si>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</si>
  <si>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</si>
  <si>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</si>
  <si>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</si>
  <si>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</si>
  <si>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</si>
  <si>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</si>
  <si>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</si>
  <si>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</si>
  <si>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</si>
  <si>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</si>
  <si>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</si>
  <si>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</si>
  <si>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</si>
  <si>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</si>
  <si>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</si>
  <si>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</si>
  <si>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</si>
  <si>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</si>
  <si>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</si>
  <si>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</si>
  <si>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</si>
  <si>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</si>
  <si>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</si>
  <si>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</si>
  <si>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</si>
  <si>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</si>
  <si>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</si>
  <si>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</si>
  <si>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</si>
  <si>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</si>
  <si>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</si>
  <si>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</si>
  <si>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</si>
  <si>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</si>
  <si>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</si>
  <si>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</si>
  <si>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</si>
  <si>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</si>
  <si>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</si>
  <si>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</si>
  <si>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</si>
  <si>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</si>
  <si>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</si>
  <si>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</si>
  <si>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</si>
  <si>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</si>
  <si>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</si>
  <si>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</si>
  <si>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</si>
  <si>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</si>
  <si>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</si>
  <si>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</si>
  <si>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</si>
  <si>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</si>
  <si>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</si>
  <si>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</si>
  <si>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</si>
  <si>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</si>
  <si>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</si>
  <si>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</si>
  <si>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</si>
  <si>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</si>
  <si>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</si>
  <si>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</si>
  <si>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</si>
  <si>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</si>
  <si>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</si>
  <si>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</si>
  <si>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</si>
  <si>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</si>
  <si>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</si>
  <si>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</si>
  <si>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</si>
  <si>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</si>
  <si>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</si>
  <si>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</si>
  <si>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</si>
  <si>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</si>
  <si>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</si>
  <si>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</si>
  <si>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</si>
  <si>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</si>
  <si>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</si>
  <si>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</si>
  <si>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</si>
  <si>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</si>
  <si>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</si>
  <si>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</si>
  <si>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</si>
  <si>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</si>
  <si>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</si>
  <si>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</si>
  <si>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</si>
  <si>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</si>
  <si>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</si>
  <si>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</si>
  <si>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</si>
  <si>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</si>
  <si>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</si>
  <si>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</si>
  <si>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</si>
  <si>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</si>
  <si>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</si>
  <si>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</si>
  <si>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</si>
  <si>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</si>
  <si>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</si>
  <si>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</si>
  <si>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</si>
  <si>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</si>
  <si>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</si>
  <si>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</si>
  <si>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</si>
  <si>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</si>
  <si>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</si>
  <si>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</si>
  <si>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</si>
  <si>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</si>
  <si>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</si>
  <si>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</si>
  <si>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</si>
  <si>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</si>
  <si>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</si>
  <si>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</si>
  <si>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</si>
  <si>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</si>
  <si>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</si>
  <si>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</si>
  <si>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</si>
  <si>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</si>
  <si>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</si>
  <si>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</si>
  <si>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</si>
  <si>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</si>
  <si>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</si>
  <si>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</si>
  <si>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</si>
  <si>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</si>
  <si>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</si>
  <si>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</si>
  <si>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</si>
  <si>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</si>
  <si>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</si>
  <si>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</si>
  <si>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</si>
  <si>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</si>
  <si>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</si>
  <si>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</si>
  <si>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</si>
  <si>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</si>
  <si>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</si>
  <si>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</si>
  <si>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</si>
  <si>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</si>
  <si>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</si>
  <si>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</si>
  <si>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</si>
  <si>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</si>
  <si>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</si>
  <si>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</si>
  <si>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</si>
  <si>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</si>
  <si>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</si>
  <si>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</si>
  <si>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</si>
  <si>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</si>
  <si>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</si>
  <si>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</si>
  <si>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</si>
  <si>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</si>
  <si>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</si>
  <si>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</si>
  <si>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</si>
  <si>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</si>
  <si>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</si>
  <si>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</si>
  <si>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</si>
  <si>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</si>
  <si>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</si>
  <si>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</si>
  <si>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</si>
  <si>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</si>
  <si>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</si>
  <si>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</si>
  <si>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</si>
  <si>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</si>
  <si>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</si>
  <si>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</si>
  <si>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</si>
  <si>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</si>
  <si>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</si>
  <si>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</si>
  <si>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</si>
  <si>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</si>
  <si>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</si>
  <si>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</si>
  <si>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</si>
  <si>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</si>
  <si>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</si>
  <si>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</si>
  <si>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</si>
  <si>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</si>
  <si>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</si>
  <si>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</si>
  <si>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</si>
  <si>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</si>
  <si>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</si>
  <si>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</si>
  <si>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</si>
  <si>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</si>
  <si>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</si>
  <si>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</si>
  <si>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</si>
  <si>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</si>
  <si>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</si>
  <si>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</si>
  <si>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</si>
  <si>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</si>
  <si>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</si>
  <si>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</si>
  <si>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</si>
  <si>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</si>
  <si>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</si>
  <si>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</si>
  <si>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</si>
  <si>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</si>
  <si>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</si>
  <si>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</si>
  <si>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</si>
  <si>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</si>
  <si>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</si>
  <si>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</si>
  <si>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</si>
  <si>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</si>
  <si>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</si>
  <si>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</si>
  <si>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</si>
  <si>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</si>
  <si>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</si>
  <si>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</si>
  <si>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</si>
  <si>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</si>
  <si>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</si>
  <si>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</si>
  <si>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</si>
  <si>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</si>
  <si>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</si>
  <si>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</si>
  <si>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</si>
  <si>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</si>
  <si>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</si>
  <si>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</si>
  <si>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</si>
  <si>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</si>
  <si>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</si>
  <si>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</si>
  <si>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</si>
  <si>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</si>
  <si>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</si>
  <si>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</si>
  <si>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</si>
  <si>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</si>
  <si>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</si>
  <si>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</si>
  <si>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</si>
  <si>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</si>
  <si>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</si>
  <si>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</si>
  <si>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</si>
  <si>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</si>
  <si>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</si>
  <si>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</si>
  <si>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</si>
  <si>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</si>
  <si>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</si>
  <si>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</si>
  <si>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</si>
  <si>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</si>
  <si>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</si>
  <si>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</si>
  <si>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</si>
  <si>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</si>
  <si>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</si>
  <si>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</si>
  <si>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</si>
  <si>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</si>
  <si>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</si>
  <si>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</si>
  <si>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</si>
  <si>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</si>
  <si>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</si>
  <si>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</si>
  <si>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</si>
  <si>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</si>
  <si>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</si>
  <si>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</si>
  <si>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</si>
  <si>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</si>
  <si>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</si>
  <si>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</si>
  <si>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</si>
  <si>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</si>
  <si>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</si>
  <si>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</si>
  <si>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</si>
  <si>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</si>
  <si>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</si>
  <si>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</si>
  <si>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</si>
  <si>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</si>
  <si>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</si>
  <si>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</si>
  <si>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</si>
  <si>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</si>
  <si>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</si>
  <si>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</si>
  <si>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</si>
  <si>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</si>
  <si>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</si>
  <si>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</si>
  <si>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</si>
  <si>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</si>
  <si>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</si>
  <si>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</si>
  <si>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</si>
  <si>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</si>
  <si>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</si>
  <si>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</si>
  <si>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</si>
  <si>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UNIVERSIDAD POLITECNICA DE JUVENTINO ROSAS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</si>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</sst>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B63" sqref="B63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12.28515625" style="1" customWidth="1"/>
    <col min="4" max="16384" width="12.85546875" style="1"/>
  </cols>
  <sheetData>
    <row r="1" spans="1:4" ht="16.350000000000001" customHeight="1" x14ac:dyDescent="0.2">
      <c r="A1" s="161" t="s">
        <v>596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597</v>
      </c>
      <c r="B3" s="166"/>
      <c r="C3" s="10" t="s">
        <v>497</v>
      </c>
      <c r="D3" s="107">
        <v>3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79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138" zoomScaleNormal="100" workbookViewId="0">
      <selection activeCell="C228" sqref="C228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596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597</v>
      </c>
      <c r="B3" s="164"/>
      <c r="C3" s="164"/>
      <c r="D3" s="10" t="s">
        <v>500</v>
      </c>
      <c r="E3" s="18">
        <v>3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52596764.160000004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7324161.3499999996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7324161.3499999996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7324161.3499999996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44967505.850000001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14845148.33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14845148.33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30122357.52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30122357.52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305096.96000000002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305096.96000000002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305096.96000000002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38442312.989999995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37794247.739999995</v>
      </c>
      <c r="D95" s="112">
        <f>C95/$C$94</f>
        <v>0.98314187676041809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28634781.629999995</v>
      </c>
      <c r="D96" s="112">
        <f t="shared" ref="D96:D159" si="0">C96/$C$94</f>
        <v>0.74487665810974402</v>
      </c>
      <c r="E96" s="41"/>
    </row>
    <row r="97" spans="1:5" x14ac:dyDescent="0.2">
      <c r="A97" s="43">
        <v>5111</v>
      </c>
      <c r="B97" s="41" t="s">
        <v>280</v>
      </c>
      <c r="C97" s="141">
        <v>20478316.399999999</v>
      </c>
      <c r="D97" s="44">
        <f t="shared" si="0"/>
        <v>0.53270250427769594</v>
      </c>
      <c r="E97" s="41"/>
    </row>
    <row r="98" spans="1:5" x14ac:dyDescent="0.2">
      <c r="A98" s="43">
        <v>5112</v>
      </c>
      <c r="B98" s="41" t="s">
        <v>281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1">
        <v>1008134.75</v>
      </c>
      <c r="D99" s="44">
        <f t="shared" si="0"/>
        <v>2.6224612193918879E-2</v>
      </c>
      <c r="E99" s="41"/>
    </row>
    <row r="100" spans="1:5" x14ac:dyDescent="0.2">
      <c r="A100" s="43">
        <v>5114</v>
      </c>
      <c r="B100" s="41" t="s">
        <v>283</v>
      </c>
      <c r="C100" s="141">
        <v>5425971.3300000001</v>
      </c>
      <c r="D100" s="44">
        <f t="shared" si="0"/>
        <v>0.14114580804259771</v>
      </c>
      <c r="E100" s="41"/>
    </row>
    <row r="101" spans="1:5" x14ac:dyDescent="0.2">
      <c r="A101" s="43">
        <v>5115</v>
      </c>
      <c r="B101" s="41" t="s">
        <v>284</v>
      </c>
      <c r="C101" s="141">
        <v>1722359.15</v>
      </c>
      <c r="D101" s="44">
        <f t="shared" si="0"/>
        <v>4.4803733595531504E-2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1202717.08</v>
      </c>
      <c r="D103" s="112">
        <f t="shared" si="0"/>
        <v>3.1286282912083442E-2</v>
      </c>
      <c r="E103" s="41"/>
    </row>
    <row r="104" spans="1:5" x14ac:dyDescent="0.2">
      <c r="A104" s="43">
        <v>5121</v>
      </c>
      <c r="B104" s="41" t="s">
        <v>287</v>
      </c>
      <c r="C104" s="141">
        <v>237557.43</v>
      </c>
      <c r="D104" s="44">
        <f t="shared" si="0"/>
        <v>6.1795821198843016E-3</v>
      </c>
      <c r="E104" s="41"/>
    </row>
    <row r="105" spans="1:5" x14ac:dyDescent="0.2">
      <c r="A105" s="43">
        <v>5122</v>
      </c>
      <c r="B105" s="41" t="s">
        <v>288</v>
      </c>
      <c r="C105" s="141">
        <v>83854.570000000007</v>
      </c>
      <c r="D105" s="44">
        <f t="shared" si="0"/>
        <v>2.1813091741335416E-3</v>
      </c>
      <c r="E105" s="41"/>
    </row>
    <row r="106" spans="1:5" x14ac:dyDescent="0.2">
      <c r="A106" s="43">
        <v>5123</v>
      </c>
      <c r="B106" s="41" t="s">
        <v>289</v>
      </c>
      <c r="C106" s="141">
        <v>13933.92</v>
      </c>
      <c r="D106" s="44">
        <f t="shared" si="0"/>
        <v>3.6246310162514503E-4</v>
      </c>
      <c r="E106" s="41"/>
    </row>
    <row r="107" spans="1:5" x14ac:dyDescent="0.2">
      <c r="A107" s="43">
        <v>5124</v>
      </c>
      <c r="B107" s="41" t="s">
        <v>290</v>
      </c>
      <c r="C107" s="141">
        <v>109293.48</v>
      </c>
      <c r="D107" s="44">
        <f t="shared" si="0"/>
        <v>2.8430516142051734E-3</v>
      </c>
      <c r="E107" s="41"/>
    </row>
    <row r="108" spans="1:5" x14ac:dyDescent="0.2">
      <c r="A108" s="43">
        <v>5125</v>
      </c>
      <c r="B108" s="41" t="s">
        <v>291</v>
      </c>
      <c r="C108" s="141">
        <v>122978.43</v>
      </c>
      <c r="D108" s="44">
        <f t="shared" si="0"/>
        <v>3.1990382584937173E-3</v>
      </c>
      <c r="E108" s="41"/>
    </row>
    <row r="109" spans="1:5" x14ac:dyDescent="0.2">
      <c r="A109" s="43">
        <v>5126</v>
      </c>
      <c r="B109" s="41" t="s">
        <v>292</v>
      </c>
      <c r="C109" s="141">
        <v>192377.97</v>
      </c>
      <c r="D109" s="44">
        <f t="shared" si="0"/>
        <v>5.0043286950512923E-3</v>
      </c>
      <c r="E109" s="41"/>
    </row>
    <row r="110" spans="1:5" x14ac:dyDescent="0.2">
      <c r="A110" s="43">
        <v>5127</v>
      </c>
      <c r="B110" s="41" t="s">
        <v>293</v>
      </c>
      <c r="C110" s="141">
        <v>78227.75</v>
      </c>
      <c r="D110" s="44">
        <f t="shared" si="0"/>
        <v>2.0349386890520715E-3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364493.53</v>
      </c>
      <c r="D112" s="44">
        <f t="shared" si="0"/>
        <v>9.4815712596381958E-3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7956749.0299999993</v>
      </c>
      <c r="D113" s="112">
        <f t="shared" si="0"/>
        <v>0.20697893573859069</v>
      </c>
      <c r="E113" s="41"/>
    </row>
    <row r="114" spans="1:5" x14ac:dyDescent="0.2">
      <c r="A114" s="43">
        <v>5131</v>
      </c>
      <c r="B114" s="41" t="s">
        <v>297</v>
      </c>
      <c r="C114" s="141">
        <v>848322.89</v>
      </c>
      <c r="D114" s="44">
        <f t="shared" si="0"/>
        <v>2.2067425813339443E-2</v>
      </c>
      <c r="E114" s="41"/>
    </row>
    <row r="115" spans="1:5" x14ac:dyDescent="0.2">
      <c r="A115" s="43">
        <v>5132</v>
      </c>
      <c r="B115" s="41" t="s">
        <v>298</v>
      </c>
      <c r="C115" s="141">
        <v>123122</v>
      </c>
      <c r="D115" s="44">
        <f t="shared" si="0"/>
        <v>3.2027729453227164E-3</v>
      </c>
      <c r="E115" s="41"/>
    </row>
    <row r="116" spans="1:5" x14ac:dyDescent="0.2">
      <c r="A116" s="43">
        <v>5133</v>
      </c>
      <c r="B116" s="41" t="s">
        <v>299</v>
      </c>
      <c r="C116" s="141">
        <v>1742842.14</v>
      </c>
      <c r="D116" s="44">
        <f t="shared" si="0"/>
        <v>4.5336557674179642E-2</v>
      </c>
      <c r="E116" s="41"/>
    </row>
    <row r="117" spans="1:5" x14ac:dyDescent="0.2">
      <c r="A117" s="43">
        <v>5134</v>
      </c>
      <c r="B117" s="41" t="s">
        <v>300</v>
      </c>
      <c r="C117" s="141">
        <v>179724.66</v>
      </c>
      <c r="D117" s="44">
        <f t="shared" si="0"/>
        <v>4.6751781050935149E-3</v>
      </c>
      <c r="E117" s="41"/>
    </row>
    <row r="118" spans="1:5" x14ac:dyDescent="0.2">
      <c r="A118" s="43">
        <v>5135</v>
      </c>
      <c r="B118" s="41" t="s">
        <v>301</v>
      </c>
      <c r="C118" s="141">
        <v>3136699.73</v>
      </c>
      <c r="D118" s="44">
        <f t="shared" si="0"/>
        <v>8.1594979230722939E-2</v>
      </c>
      <c r="E118" s="41"/>
    </row>
    <row r="119" spans="1:5" x14ac:dyDescent="0.2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1">
        <v>159211.29999999999</v>
      </c>
      <c r="D120" s="44">
        <f t="shared" si="0"/>
        <v>4.1415640115467466E-3</v>
      </c>
      <c r="E120" s="41"/>
    </row>
    <row r="121" spans="1:5" x14ac:dyDescent="0.2">
      <c r="A121" s="43">
        <v>5138</v>
      </c>
      <c r="B121" s="41" t="s">
        <v>304</v>
      </c>
      <c r="C121" s="141">
        <v>241847.55</v>
      </c>
      <c r="D121" s="44">
        <f t="shared" si="0"/>
        <v>6.2911810239647085E-3</v>
      </c>
      <c r="E121" s="41"/>
    </row>
    <row r="122" spans="1:5" x14ac:dyDescent="0.2">
      <c r="A122" s="43">
        <v>5139</v>
      </c>
      <c r="B122" s="41" t="s">
        <v>305</v>
      </c>
      <c r="C122" s="141">
        <v>1524978.76</v>
      </c>
      <c r="D122" s="44">
        <f t="shared" si="0"/>
        <v>3.9669276934421009E-2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648065.25</v>
      </c>
      <c r="D123" s="112">
        <f t="shared" si="0"/>
        <v>1.6858123239581899E-2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648065.25</v>
      </c>
      <c r="D133" s="112">
        <f t="shared" si="0"/>
        <v>1.6858123239581899E-2</v>
      </c>
      <c r="E133" s="41"/>
    </row>
    <row r="134" spans="1:5" x14ac:dyDescent="0.2">
      <c r="A134" s="43">
        <v>5241</v>
      </c>
      <c r="B134" s="41" t="s">
        <v>315</v>
      </c>
      <c r="C134" s="141">
        <v>10310.459999999999</v>
      </c>
      <c r="D134" s="44">
        <f t="shared" si="0"/>
        <v>2.6820602607033713E-4</v>
      </c>
      <c r="E134" s="41"/>
    </row>
    <row r="135" spans="1:5" x14ac:dyDescent="0.2">
      <c r="A135" s="43">
        <v>5242</v>
      </c>
      <c r="B135" s="41" t="s">
        <v>316</v>
      </c>
      <c r="C135" s="141">
        <v>587754.79</v>
      </c>
      <c r="D135" s="44">
        <f t="shared" si="0"/>
        <v>1.5289267067590153E-2</v>
      </c>
      <c r="E135" s="41"/>
    </row>
    <row r="136" spans="1:5" x14ac:dyDescent="0.2">
      <c r="A136" s="43">
        <v>5243</v>
      </c>
      <c r="B136" s="41" t="s">
        <v>317</v>
      </c>
      <c r="C136" s="141">
        <v>50000</v>
      </c>
      <c r="D136" s="44">
        <f t="shared" si="0"/>
        <v>1.3006501459214097E-3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6"/>
  <sheetViews>
    <sheetView topLeftCell="A163" zoomScaleNormal="100" workbookViewId="0">
      <selection activeCell="A96" sqref="A96:J186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0" t="s">
        <v>596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597</v>
      </c>
      <c r="B3" s="171"/>
      <c r="C3" s="171"/>
      <c r="D3" s="171"/>
      <c r="E3" s="171"/>
      <c r="F3" s="171"/>
      <c r="G3" s="10" t="s">
        <v>500</v>
      </c>
      <c r="H3" s="18">
        <v>3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0</v>
      </c>
      <c r="D15" s="143">
        <v>52.28</v>
      </c>
      <c r="E15" s="143">
        <v>52.28</v>
      </c>
      <c r="F15" s="143">
        <v>52.28</v>
      </c>
      <c r="G15" s="143">
        <v>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161826.85999999999</v>
      </c>
      <c r="D20" s="143">
        <v>161826.85999999999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6000</v>
      </c>
      <c r="D21" s="143">
        <v>6000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128142914.2</v>
      </c>
      <c r="D56" s="143">
        <f>SUM(D57:D63)</f>
        <v>0</v>
      </c>
      <c r="E56" s="143">
        <f>SUM(E57:E63)</f>
        <v>26644489.649999999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128142914.2</v>
      </c>
      <c r="D59" s="143">
        <v>0</v>
      </c>
      <c r="E59" s="143">
        <v>26644489.649999999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61486567.410000004</v>
      </c>
      <c r="D64" s="143">
        <f t="shared" ref="D64:E64" si="0">SUM(D65:D72)</f>
        <v>0</v>
      </c>
      <c r="E64" s="143">
        <f t="shared" si="0"/>
        <v>43544770.670000002</v>
      </c>
    </row>
    <row r="65" spans="1:9" x14ac:dyDescent="0.2">
      <c r="A65" s="16">
        <v>1241</v>
      </c>
      <c r="B65" s="14" t="s">
        <v>158</v>
      </c>
      <c r="C65" s="143">
        <v>25056238.890000001</v>
      </c>
      <c r="D65" s="143">
        <v>0</v>
      </c>
      <c r="E65" s="143">
        <v>21869907.620000001</v>
      </c>
    </row>
    <row r="66" spans="1:9" x14ac:dyDescent="0.2">
      <c r="A66" s="16">
        <v>1242</v>
      </c>
      <c r="B66" s="14" t="s">
        <v>159</v>
      </c>
      <c r="C66" s="143">
        <v>1156209.6299999999</v>
      </c>
      <c r="D66" s="143">
        <v>0</v>
      </c>
      <c r="E66" s="143">
        <v>948128.14</v>
      </c>
    </row>
    <row r="67" spans="1:9" x14ac:dyDescent="0.2">
      <c r="A67" s="16">
        <v>1243</v>
      </c>
      <c r="B67" s="14" t="s">
        <v>160</v>
      </c>
      <c r="C67" s="143">
        <v>14201439.34</v>
      </c>
      <c r="D67" s="143">
        <v>0</v>
      </c>
      <c r="E67" s="143">
        <v>4125967.65</v>
      </c>
    </row>
    <row r="68" spans="1:9" x14ac:dyDescent="0.2">
      <c r="A68" s="16">
        <v>1244</v>
      </c>
      <c r="B68" s="14" t="s">
        <v>161</v>
      </c>
      <c r="C68" s="143">
        <v>4429511.24</v>
      </c>
      <c r="D68" s="143">
        <v>0</v>
      </c>
      <c r="E68" s="143">
        <v>4418309.25</v>
      </c>
    </row>
    <row r="69" spans="1:9" x14ac:dyDescent="0.2">
      <c r="A69" s="16">
        <v>1245</v>
      </c>
      <c r="B69" s="14" t="s">
        <v>162</v>
      </c>
      <c r="C69" s="143">
        <v>918.84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16608981.460000001</v>
      </c>
      <c r="D70" s="143">
        <v>0</v>
      </c>
      <c r="E70" s="143">
        <v>12173498.01</v>
      </c>
    </row>
    <row r="71" spans="1:9" x14ac:dyDescent="0.2">
      <c r="A71" s="16">
        <v>1247</v>
      </c>
      <c r="B71" s="14" t="s">
        <v>164</v>
      </c>
      <c r="C71" s="143">
        <v>33268.01</v>
      </c>
      <c r="D71" s="143">
        <v>0</v>
      </c>
      <c r="E71" s="143">
        <v>8960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7100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3">
        <v>7100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1307280.1499999999</v>
      </c>
      <c r="D110" s="143">
        <f>SUM(D111:D119)</f>
        <v>1307280.1499999999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594262.61</v>
      </c>
      <c r="D111" s="143">
        <f>C111</f>
        <v>594262.61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1</v>
      </c>
      <c r="D112" s="143">
        <f t="shared" ref="D112:D119" si="1">C112</f>
        <v>1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640494.85</v>
      </c>
      <c r="D117" s="143">
        <f t="shared" si="1"/>
        <v>640494.85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72521.69</v>
      </c>
      <c r="D119" s="143">
        <f t="shared" si="1"/>
        <v>72521.69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7710.16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576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7710.16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77" s="14" customFormat="1" x14ac:dyDescent="0.2"/>
    <row r="178" s="14" customFormat="1" x14ac:dyDescent="0.2"/>
    <row r="179" s="14" customFormat="1" x14ac:dyDescent="0.2"/>
    <row r="180" s="14" customFormat="1" x14ac:dyDescent="0.2"/>
    <row r="181" s="14" customFormat="1" x14ac:dyDescent="0.2"/>
    <row r="182" s="14" customFormat="1" x14ac:dyDescent="0.2"/>
    <row r="183" s="14" customFormat="1" x14ac:dyDescent="0.2"/>
    <row r="184" s="14" customFormat="1" x14ac:dyDescent="0.2"/>
    <row r="185" s="14" customFormat="1" x14ac:dyDescent="0.2"/>
    <row r="186" s="14" customFormat="1" x14ac:dyDescent="0.2"/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1"/>
  <sheetViews>
    <sheetView workbookViewId="0">
      <selection activeCell="A41" sqref="A1:E41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596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597</v>
      </c>
      <c r="B3" s="172"/>
      <c r="C3" s="172"/>
      <c r="D3" s="20" t="s">
        <v>500</v>
      </c>
      <c r="E3" s="21">
        <v>3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177283434.25999999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538202.23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14154451.17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-51735460.5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50"/>
  <sheetViews>
    <sheetView topLeftCell="A127" zoomScaleNormal="100" workbookViewId="0">
      <selection activeCell="C151" sqref="C15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596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597</v>
      </c>
      <c r="B3" s="172"/>
      <c r="C3" s="172"/>
      <c r="D3" s="20" t="s">
        <v>500</v>
      </c>
      <c r="E3" s="21">
        <v>3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21940469.32</v>
      </c>
      <c r="D10" s="146">
        <v>26084729.039999999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21940469.32</v>
      </c>
      <c r="D16" s="147">
        <f>SUM(D9:D15)</f>
        <v>26084729.039999999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9479227.8499999996</v>
      </c>
      <c r="D29" s="147">
        <f>SUM(D30:D37)</f>
        <v>3314365.6799999997</v>
      </c>
    </row>
    <row r="30" spans="1:5" x14ac:dyDescent="0.2">
      <c r="A30" s="26">
        <v>1241</v>
      </c>
      <c r="B30" s="22" t="s">
        <v>158</v>
      </c>
      <c r="C30" s="146">
        <v>0</v>
      </c>
      <c r="D30" s="146">
        <v>1781932.63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35142</v>
      </c>
    </row>
    <row r="32" spans="1:5" x14ac:dyDescent="0.2">
      <c r="A32" s="26">
        <v>1243</v>
      </c>
      <c r="B32" s="22" t="s">
        <v>160</v>
      </c>
      <c r="C32" s="146">
        <v>9343037.1999999993</v>
      </c>
      <c r="D32" s="146">
        <v>603200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119016.65</v>
      </c>
      <c r="D35" s="146">
        <v>894091.05</v>
      </c>
    </row>
    <row r="36" spans="1:5" x14ac:dyDescent="0.2">
      <c r="A36" s="26">
        <v>1247</v>
      </c>
      <c r="B36" s="22" t="s">
        <v>164</v>
      </c>
      <c r="C36" s="146">
        <v>17174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9479227.8499999996</v>
      </c>
      <c r="D44" s="147">
        <f>D21+D29+D38</f>
        <v>3314365.6799999997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14154451.17</v>
      </c>
      <c r="D48" s="147">
        <v>-1595464.55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0</v>
      </c>
      <c r="D49" s="147">
        <f>D54+D66+D94+D97+D50</f>
        <v>6041845.8799999999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0</v>
      </c>
      <c r="D66" s="147">
        <f>D67+D76+D79+D85</f>
        <v>5757452.4500000002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5757452.4500000002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3705932.42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1926073.2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125446.83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0</v>
      </c>
      <c r="D97" s="147">
        <f>SUM(D98:D102)</f>
        <v>284393.43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284393.43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525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3.29</v>
      </c>
      <c r="D106" s="150">
        <f>+D107+D129</f>
        <v>19.12</v>
      </c>
    </row>
    <row r="107" spans="1:4" x14ac:dyDescent="0.2">
      <c r="A107" s="96">
        <v>4300</v>
      </c>
      <c r="B107" s="100" t="s">
        <v>590</v>
      </c>
      <c r="C107" s="153">
        <f>C121+C108+C111+C117+C119</f>
        <v>3.29</v>
      </c>
      <c r="D107" s="155">
        <f>D121+D108+D111+D117+D119</f>
        <v>19.12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3.29</v>
      </c>
      <c r="D121" s="157">
        <f>SUM(D122:D128)</f>
        <v>19.12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3.29</v>
      </c>
      <c r="D128" s="154">
        <v>19.12</v>
      </c>
    </row>
    <row r="129" spans="1:4" x14ac:dyDescent="0.2">
      <c r="A129" s="33">
        <v>1120</v>
      </c>
      <c r="B129" s="85" t="s">
        <v>528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14154447.880000001</v>
      </c>
      <c r="D139" s="147">
        <f>D48+D49-D103-D106</f>
        <v>4446362.21</v>
      </c>
    </row>
    <row r="141" spans="1:4" x14ac:dyDescent="0.2">
      <c r="B141" s="22" t="s">
        <v>518</v>
      </c>
    </row>
    <row r="145" s="22" customFormat="1" x14ac:dyDescent="0.2"/>
    <row r="146" s="22" customFormat="1" x14ac:dyDescent="0.2"/>
    <row r="147" s="22" customFormat="1" x14ac:dyDescent="0.2"/>
    <row r="148" s="22" customFormat="1" x14ac:dyDescent="0.2"/>
    <row r="149" s="22" customFormat="1" x14ac:dyDescent="0.2"/>
    <row r="150" s="22" customFormat="1" x14ac:dyDescent="0.2"/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workbookViewId="0">
      <selection activeCell="A36" sqref="A1:C36"/>
    </sheetView>
  </sheetViews>
  <sheetFormatPr baseColWidth="10" defaultColWidth="11.42578125" defaultRowHeight="11.25" x14ac:dyDescent="0.2"/>
  <cols>
    <col min="1" max="1" width="3.42578125" style="30" customWidth="1"/>
    <col min="2" max="2" width="81.7109375" style="30" customWidth="1"/>
    <col min="3" max="3" width="23.7109375" style="30" customWidth="1"/>
    <col min="4" max="16384" width="11.42578125" style="30"/>
  </cols>
  <sheetData>
    <row r="1" spans="1:3" s="29" customFormat="1" ht="18" customHeight="1" x14ac:dyDescent="0.25">
      <c r="A1" s="173" t="s">
        <v>596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597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52596760.869999997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3.29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3.29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52596764.159999996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2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showGridLines="0" topLeftCell="A32" workbookViewId="0">
      <selection activeCell="A55" sqref="A1:C55"/>
    </sheetView>
  </sheetViews>
  <sheetFormatPr baseColWidth="10" defaultColWidth="11.42578125" defaultRowHeight="11.25" x14ac:dyDescent="0.2"/>
  <cols>
    <col min="1" max="1" width="3.5703125" style="30" customWidth="1"/>
    <col min="2" max="2" width="84.28515625" style="30" customWidth="1"/>
    <col min="3" max="3" width="19.42578125" style="30" customWidth="1"/>
    <col min="4" max="16384" width="11.42578125" style="30"/>
  </cols>
  <sheetData>
    <row r="1" spans="1:3" s="32" customFormat="1" ht="18.95" customHeight="1" x14ac:dyDescent="0.25">
      <c r="A1" s="184" t="s">
        <v>596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597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47921540.840000004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9479227.8499999996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17174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9343037.1999999993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119016.65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38442312.990000002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opLeftCell="A37" zoomScale="90" zoomScaleNormal="90" workbookViewId="0">
      <selection activeCell="F65" sqref="F65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2" t="s">
        <v>596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597</v>
      </c>
      <c r="B3" s="195"/>
      <c r="C3" s="195"/>
      <c r="D3" s="195"/>
      <c r="E3" s="195"/>
      <c r="F3" s="195"/>
      <c r="G3" s="20" t="s">
        <v>500</v>
      </c>
      <c r="H3" s="21">
        <v>3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547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59505229.719999999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-24983918.460000001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18075449.609999999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-52596760.869999997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548</v>
      </c>
      <c r="C48" s="192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-59505229.719999999</v>
      </c>
    </row>
    <row r="51" spans="1:3" x14ac:dyDescent="0.2">
      <c r="A51" s="22">
        <v>8220</v>
      </c>
      <c r="B51" s="103" t="s">
        <v>46</v>
      </c>
      <c r="C51" s="160">
        <v>19617519.620000001</v>
      </c>
    </row>
    <row r="52" spans="1:3" x14ac:dyDescent="0.2">
      <c r="A52" s="22">
        <v>8230</v>
      </c>
      <c r="B52" s="103" t="s">
        <v>594</v>
      </c>
      <c r="C52" s="160">
        <v>-16526702.109999999</v>
      </c>
    </row>
    <row r="53" spans="1:3" x14ac:dyDescent="0.2">
      <c r="A53" s="22">
        <v>8240</v>
      </c>
      <c r="B53" s="103" t="s">
        <v>45</v>
      </c>
      <c r="C53" s="160">
        <v>8492871.3699999992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47921540.840000004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2025-10-21T21:11:37Z</cp:lastPrinted>
  <dcterms:created xsi:type="dcterms:W3CDTF">2012-12-11T20:36:24Z</dcterms:created>
  <dcterms:modified xsi:type="dcterms:W3CDTF">2025-10-24T22:13:24Z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